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2755" windowHeight="95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28" i="1" l="1"/>
  <c r="E27" i="1"/>
  <c r="E13" i="1"/>
  <c r="D22" i="1"/>
  <c r="D28" i="1" s="1"/>
  <c r="D13" i="1"/>
  <c r="D17" i="1" s="1"/>
  <c r="D27" i="1" s="1"/>
  <c r="E22" i="1"/>
  <c r="E29" i="1" l="1"/>
  <c r="E30" i="1" s="1"/>
  <c r="E17" i="1"/>
  <c r="D29" i="1"/>
  <c r="D30" i="1" s="1"/>
</calcChain>
</file>

<file path=xl/sharedStrings.xml><?xml version="1.0" encoding="utf-8"?>
<sst xmlns="http://schemas.openxmlformats.org/spreadsheetml/2006/main" count="77" uniqueCount="69">
  <si>
    <t>Factor</t>
  </si>
  <si>
    <t>Equation</t>
  </si>
  <si>
    <t>nR</t>
  </si>
  <si>
    <t>Number of reported cases/year</t>
  </si>
  <si>
    <t>nH</t>
  </si>
  <si>
    <t>Number of hospitalized cases/year</t>
  </si>
  <si>
    <t>nGP</t>
  </si>
  <si>
    <t>nR - nH</t>
  </si>
  <si>
    <t>Number of cases who are not hospitalized, but visit a GP</t>
  </si>
  <si>
    <t>p</t>
  </si>
  <si>
    <t>k.a +(1-k)b</t>
  </si>
  <si>
    <t>k</t>
  </si>
  <si>
    <t>a</t>
  </si>
  <si>
    <t>b</t>
  </si>
  <si>
    <t>m</t>
  </si>
  <si>
    <t>k.c+(1-k)d</t>
  </si>
  <si>
    <t>c</t>
  </si>
  <si>
    <t>d</t>
  </si>
  <si>
    <t>n</t>
  </si>
  <si>
    <t>m.f.j.h.</t>
  </si>
  <si>
    <t>Probability of reporting a case for patients visiting a GP</t>
  </si>
  <si>
    <t>f</t>
  </si>
  <si>
    <t>j</t>
  </si>
  <si>
    <t>h</t>
  </si>
  <si>
    <t>o</t>
  </si>
  <si>
    <t>e.g.j.i</t>
  </si>
  <si>
    <t>Probability of reporting a case for hospitalized patients</t>
  </si>
  <si>
    <t>e</t>
  </si>
  <si>
    <t>g</t>
  </si>
  <si>
    <t>i</t>
  </si>
  <si>
    <t>NGP</t>
  </si>
  <si>
    <t>nGP/n</t>
  </si>
  <si>
    <t>Total number of cases visiting a GP</t>
  </si>
  <si>
    <t>NH</t>
  </si>
  <si>
    <t>nH/o</t>
  </si>
  <si>
    <t>Total number of hospitalized cases</t>
  </si>
  <si>
    <t>NP</t>
  </si>
  <si>
    <t>(NGP + NH)/p</t>
  </si>
  <si>
    <t>Total cases in the population</t>
  </si>
  <si>
    <t>M</t>
  </si>
  <si>
    <t>NP/nR</t>
  </si>
  <si>
    <t>Multiplier</t>
  </si>
  <si>
    <t>Description</t>
  </si>
  <si>
    <t>Multiplier for EIEC calculated in this study</t>
  </si>
  <si>
    <t>Values</t>
  </si>
  <si>
    <t>Source</t>
  </si>
  <si>
    <t>Data from IBESS</t>
  </si>
  <si>
    <t>0.3125 (proportion of MMLs with protocol for EIEC detection by culture, van den Beld et al., Journal ofMicrobiological Methods 131 (2016) 10–15*0.63 (=sensitivity for laboratory analysis of Shigella)</t>
  </si>
  <si>
    <r>
      <t>Probability of visiting a GP with gastroenteritis</t>
    </r>
    <r>
      <rPr>
        <vertAlign val="superscript"/>
        <sz val="11"/>
        <rFont val="Calibri"/>
        <family val="2"/>
        <scheme val="minor"/>
      </rPr>
      <t>a</t>
    </r>
  </si>
  <si>
    <r>
      <t>Sensitivity of laboratory analysis</t>
    </r>
    <r>
      <rPr>
        <vertAlign val="superscript"/>
        <sz val="11"/>
        <rFont val="Calibri"/>
        <family val="2"/>
        <scheme val="minor"/>
      </rPr>
      <t>b</t>
    </r>
  </si>
  <si>
    <r>
      <t>Probability of visiting a GP with bloody diarrhea</t>
    </r>
    <r>
      <rPr>
        <vertAlign val="superscript"/>
        <sz val="11"/>
        <rFont val="Calibri"/>
        <family val="2"/>
        <scheme val="minor"/>
      </rPr>
      <t>c</t>
    </r>
  </si>
  <si>
    <r>
      <t>Probability of visiting a GP with non-bloody diarrhea</t>
    </r>
    <r>
      <rPr>
        <vertAlign val="superscript"/>
        <sz val="11"/>
        <rFont val="Calibri"/>
        <family val="2"/>
        <scheme val="minor"/>
      </rPr>
      <t>c</t>
    </r>
  </si>
  <si>
    <r>
      <t>Probability of reporting a positive laboratory result for patient visiting a GP</t>
    </r>
    <r>
      <rPr>
        <vertAlign val="superscript"/>
        <sz val="11"/>
        <rFont val="Calibri"/>
        <family val="2"/>
        <scheme val="minor"/>
      </rPr>
      <t>c</t>
    </r>
  </si>
  <si>
    <r>
      <t>Probability of submitting a stool sample for a hospitalized patient</t>
    </r>
    <r>
      <rPr>
        <vertAlign val="superscript"/>
        <sz val="11"/>
        <rFont val="Calibri"/>
        <family val="2"/>
        <scheme val="minor"/>
      </rPr>
      <t>c</t>
    </r>
  </si>
  <si>
    <r>
      <t>Probability of reporting a positive laboratory result for hospitalized patients</t>
    </r>
    <r>
      <rPr>
        <vertAlign val="superscript"/>
        <sz val="11"/>
        <rFont val="Calibri"/>
        <family val="2"/>
        <scheme val="minor"/>
      </rPr>
      <t>c</t>
    </r>
  </si>
  <si>
    <t xml:space="preserve">d = proportion of notified shigellosis cases included in IBESS </t>
  </si>
  <si>
    <t>c = country specific parameter</t>
  </si>
  <si>
    <t>b =  pathogen specific parameter</t>
  </si>
  <si>
    <t>a = outcome is set to the first two decimals</t>
  </si>
  <si>
    <r>
      <t>Total number of hospitalized patients in IBESS*proportionfactor</t>
    </r>
    <r>
      <rPr>
        <vertAlign val="superscript"/>
        <sz val="11"/>
        <rFont val="Calibri"/>
        <family val="2"/>
        <scheme val="minor"/>
      </rPr>
      <t>d</t>
    </r>
  </si>
  <si>
    <r>
      <t>Total number of cultured EIEC/year*proportionfactor</t>
    </r>
    <r>
      <rPr>
        <vertAlign val="superscript"/>
        <sz val="11"/>
        <rFont val="Calibri"/>
        <family val="2"/>
        <scheme val="minor"/>
      </rPr>
      <t>d</t>
    </r>
  </si>
  <si>
    <r>
      <t xml:space="preserve">Additional File 1. Calculation of incidence, using equations from Haagsma </t>
    </r>
    <r>
      <rPr>
        <i/>
        <sz val="11"/>
        <rFont val="Calibri"/>
        <family val="2"/>
        <scheme val="minor"/>
      </rPr>
      <t>et al</t>
    </r>
    <r>
      <rPr>
        <sz val="11"/>
        <rFont val="Calibri"/>
        <family val="2"/>
        <scheme val="minor"/>
      </rPr>
      <t>., Epidemiol. Infect. (2013), 141, 1625–1639</t>
    </r>
  </si>
  <si>
    <r>
      <t xml:space="preserve">Multiplier for  </t>
    </r>
    <r>
      <rPr>
        <b/>
        <i/>
        <sz val="11"/>
        <rFont val="Calibri"/>
        <family val="2"/>
        <scheme val="minor"/>
      </rPr>
      <t xml:space="preserve">Shigella spp. </t>
    </r>
    <r>
      <rPr>
        <b/>
        <sz val="11"/>
        <rFont val="Calibri"/>
        <family val="2"/>
        <scheme val="minor"/>
      </rPr>
      <t xml:space="preserve">calculated by Haagsma </t>
    </r>
    <r>
      <rPr>
        <b/>
        <i/>
        <sz val="11"/>
        <rFont val="Calibri"/>
        <family val="2"/>
        <scheme val="minor"/>
      </rPr>
      <t>et al</t>
    </r>
    <r>
      <rPr>
        <b/>
        <sz val="11"/>
        <rFont val="Calibri"/>
        <family val="2"/>
        <scheme val="minor"/>
      </rPr>
      <t>.</t>
    </r>
  </si>
  <si>
    <r>
      <t>Proportion of bloody diarrhea in population cases</t>
    </r>
    <r>
      <rPr>
        <vertAlign val="superscript"/>
        <sz val="11"/>
        <rFont val="Calibri"/>
        <family val="2"/>
        <scheme val="minor"/>
      </rPr>
      <t>b</t>
    </r>
  </si>
  <si>
    <t>Probability of submitting a fecal sample when visiting a GP</t>
  </si>
  <si>
    <r>
      <t>Probability of submitting a fecal sample for a patient with bloody diarrhea</t>
    </r>
    <r>
      <rPr>
        <vertAlign val="superscript"/>
        <sz val="11"/>
        <rFont val="Calibri"/>
        <family val="2"/>
        <scheme val="minor"/>
      </rPr>
      <t>c</t>
    </r>
  </si>
  <si>
    <r>
      <t>Probability of submitting a fecal sample for a patient with non-bloody diarrhea</t>
    </r>
    <r>
      <rPr>
        <vertAlign val="superscript"/>
        <sz val="11"/>
        <rFont val="Calibri"/>
        <family val="2"/>
        <scheme val="minor"/>
      </rPr>
      <t>c</t>
    </r>
  </si>
  <si>
    <r>
      <t>Probability of analyzing a pathogen in samples for patients visiting a GP</t>
    </r>
    <r>
      <rPr>
        <vertAlign val="superscript"/>
        <sz val="11"/>
        <rFont val="Calibri"/>
        <family val="2"/>
        <scheme val="minor"/>
      </rPr>
      <t>c</t>
    </r>
  </si>
  <si>
    <r>
      <t>Probability of analyzing a pathogen in samples for hospitalized patients</t>
    </r>
    <r>
      <rPr>
        <vertAlign val="superscript"/>
        <sz val="11"/>
        <rFont val="Calibri"/>
        <family val="2"/>
        <scheme val="minor"/>
      </rPr>
      <t>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</si>
</sst>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8" x14ac:knownFonts="1">
    <font>
      <sz val="10"/>
      <color theme="1"/>
      <name val="Times New Roman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1" fontId="4" fillId="0" borderId="0" xfId="0" applyNumberFormat="1" applyFont="1"/>
    <xf numFmtId="0" fontId="5" fillId="0" borderId="0" xfId="0" applyFont="1"/>
    <xf numFmtId="0" fontId="2" fillId="0" borderId="0" xfId="0" applyFont="1" applyAlignment="1">
      <alignment horizontal="right"/>
    </xf>
    <xf numFmtId="2" fontId="5" fillId="0" borderId="0" xfId="0" applyNumberFormat="1" applyFont="1"/>
    <xf numFmtId="0" fontId="5" fillId="0" borderId="0" xfId="0" applyFont="1" applyAlignment="1">
      <alignment wrapText="1"/>
    </xf>
    <xf numFmtId="2" fontId="5" fillId="0" borderId="0" xfId="0" applyNumberFormat="1" applyFont="1" applyAlignment="1">
      <alignment horizontal="right"/>
    </xf>
    <xf numFmtId="0" fontId="5" fillId="0" borderId="1" xfId="0" applyFont="1" applyBorder="1"/>
    <xf numFmtId="2" fontId="5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2" fillId="0" borderId="2" xfId="0" applyFont="1" applyBorder="1"/>
    <xf numFmtId="0" fontId="2" fillId="0" borderId="1" xfId="0" applyFont="1" applyBorder="1"/>
    <xf numFmtId="2" fontId="5" fillId="0" borderId="2" xfId="0" applyNumberFormat="1" applyFont="1" applyBorder="1"/>
    <xf numFmtId="0" fontId="5" fillId="0" borderId="3" xfId="0" applyFont="1" applyBorder="1"/>
    <xf numFmtId="0" fontId="5" fillId="0" borderId="4" xfId="0" applyFont="1" applyBorder="1"/>
    <xf numFmtId="2" fontId="5" fillId="0" borderId="0" xfId="0" applyNumberFormat="1" applyFont="1" applyFill="1" applyAlignment="1">
      <alignment horizontal="right"/>
    </xf>
    <xf numFmtId="2" fontId="1" fillId="0" borderId="2" xfId="0" applyNumberFormat="1" applyFont="1" applyBorder="1"/>
    <xf numFmtId="164" fontId="1" fillId="0" borderId="3" xfId="0" applyNumberFormat="1" applyFont="1" applyBorder="1"/>
    <xf numFmtId="164" fontId="1" fillId="0" borderId="4" xfId="0" applyNumberFormat="1" applyFont="1" applyBorder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tabSelected="1" workbookViewId="0">
      <selection activeCell="C26" sqref="C26"/>
    </sheetView>
  </sheetViews>
  <sheetFormatPr defaultRowHeight="15" x14ac:dyDescent="0.25"/>
  <cols>
    <col min="1" max="1" width="9.83203125" style="3" customWidth="1"/>
    <col min="2" max="2" width="16.33203125" style="3" customWidth="1"/>
    <col min="3" max="3" width="87.33203125" style="3" customWidth="1"/>
    <col min="4" max="4" width="61.1640625" style="3" customWidth="1"/>
    <col min="5" max="5" width="45.1640625" style="3" customWidth="1"/>
    <col min="6" max="6" width="64.33203125" style="3" customWidth="1"/>
    <col min="7" max="16384" width="9.33203125" style="3"/>
  </cols>
  <sheetData>
    <row r="1" spans="1:6" x14ac:dyDescent="0.25">
      <c r="A1" s="3" t="s">
        <v>61</v>
      </c>
    </row>
    <row r="4" spans="1:6" x14ac:dyDescent="0.25">
      <c r="D4" s="1" t="s">
        <v>62</v>
      </c>
      <c r="E4" s="22" t="s">
        <v>43</v>
      </c>
      <c r="F4" s="22"/>
    </row>
    <row r="5" spans="1:6" x14ac:dyDescent="0.25">
      <c r="A5" s="1" t="s">
        <v>0</v>
      </c>
      <c r="B5" s="1" t="s">
        <v>1</v>
      </c>
      <c r="C5" s="1" t="s">
        <v>42</v>
      </c>
      <c r="D5" s="4" t="s">
        <v>44</v>
      </c>
      <c r="E5" s="4" t="s">
        <v>44</v>
      </c>
      <c r="F5" s="1" t="s">
        <v>45</v>
      </c>
    </row>
    <row r="6" spans="1:6" ht="17.25" x14ac:dyDescent="0.25">
      <c r="A6" s="1" t="s">
        <v>2</v>
      </c>
      <c r="C6" s="3" t="s">
        <v>3</v>
      </c>
      <c r="D6" s="5">
        <v>329</v>
      </c>
      <c r="E6" s="5">
        <v>80</v>
      </c>
      <c r="F6" s="6" t="s">
        <v>60</v>
      </c>
    </row>
    <row r="7" spans="1:6" ht="32.25" x14ac:dyDescent="0.25">
      <c r="A7" s="1" t="s">
        <v>4</v>
      </c>
      <c r="C7" s="3" t="s">
        <v>5</v>
      </c>
      <c r="D7" s="5">
        <v>24</v>
      </c>
      <c r="E7" s="5">
        <v>2</v>
      </c>
      <c r="F7" s="6" t="s">
        <v>59</v>
      </c>
    </row>
    <row r="8" spans="1:6" x14ac:dyDescent="0.25">
      <c r="A8" s="14" t="s">
        <v>6</v>
      </c>
      <c r="B8" s="8" t="s">
        <v>7</v>
      </c>
      <c r="C8" s="8" t="s">
        <v>8</v>
      </c>
      <c r="D8" s="9">
        <v>305</v>
      </c>
      <c r="E8" s="9">
        <v>78</v>
      </c>
      <c r="F8" s="10"/>
    </row>
    <row r="9" spans="1:6" ht="17.25" x14ac:dyDescent="0.25">
      <c r="A9" s="1" t="s">
        <v>9</v>
      </c>
      <c r="B9" s="3" t="s">
        <v>10</v>
      </c>
      <c r="C9" s="3" t="s">
        <v>48</v>
      </c>
      <c r="D9" s="18">
        <v>0.13</v>
      </c>
      <c r="E9" s="7">
        <v>0.11</v>
      </c>
      <c r="F9" s="6"/>
    </row>
    <row r="10" spans="1:6" ht="17.25" x14ac:dyDescent="0.25">
      <c r="A10" s="3" t="s">
        <v>11</v>
      </c>
      <c r="C10" s="3" t="s">
        <v>63</v>
      </c>
      <c r="D10" s="5">
        <v>0.25</v>
      </c>
      <c r="E10" s="5">
        <v>0.16</v>
      </c>
      <c r="F10" s="6" t="s">
        <v>46</v>
      </c>
    </row>
    <row r="11" spans="1:6" ht="17.25" x14ac:dyDescent="0.25">
      <c r="A11" s="3" t="s">
        <v>12</v>
      </c>
      <c r="C11" s="3" t="s">
        <v>50</v>
      </c>
      <c r="D11" s="5">
        <v>0.31</v>
      </c>
      <c r="E11" s="5">
        <v>0.31</v>
      </c>
      <c r="F11" s="6"/>
    </row>
    <row r="12" spans="1:6" ht="17.25" x14ac:dyDescent="0.25">
      <c r="A12" s="3" t="s">
        <v>13</v>
      </c>
      <c r="C12" s="3" t="s">
        <v>51</v>
      </c>
      <c r="D12" s="5">
        <v>0.08</v>
      </c>
      <c r="E12" s="5">
        <v>0.08</v>
      </c>
      <c r="F12" s="6"/>
    </row>
    <row r="13" spans="1:6" x14ac:dyDescent="0.25">
      <c r="A13" s="13" t="s">
        <v>14</v>
      </c>
      <c r="B13" s="11" t="s">
        <v>15</v>
      </c>
      <c r="C13" s="11" t="s">
        <v>64</v>
      </c>
      <c r="D13" s="15">
        <f>(D10*D15)+(1-D10)*D16</f>
        <v>0.28000000000000003</v>
      </c>
      <c r="E13" s="19">
        <f>(E10*E15)+(1-E10)*E16</f>
        <v>0.2152</v>
      </c>
      <c r="F13" s="12"/>
    </row>
    <row r="14" spans="1:6" ht="17.25" x14ac:dyDescent="0.25">
      <c r="A14" s="3" t="s">
        <v>11</v>
      </c>
      <c r="C14" s="3" t="s">
        <v>63</v>
      </c>
      <c r="D14" s="5">
        <v>0.25</v>
      </c>
      <c r="E14" s="5"/>
      <c r="F14" s="6" t="s">
        <v>46</v>
      </c>
    </row>
    <row r="15" spans="1:6" ht="17.25" x14ac:dyDescent="0.25">
      <c r="A15" s="3" t="s">
        <v>16</v>
      </c>
      <c r="C15" s="3" t="s">
        <v>65</v>
      </c>
      <c r="D15" s="5">
        <v>0.82</v>
      </c>
      <c r="E15" s="5">
        <v>0.82</v>
      </c>
      <c r="F15" s="6"/>
    </row>
    <row r="16" spans="1:6" ht="17.25" x14ac:dyDescent="0.25">
      <c r="A16" s="3" t="s">
        <v>17</v>
      </c>
      <c r="C16" s="3" t="s">
        <v>66</v>
      </c>
      <c r="D16" s="5">
        <v>0.1</v>
      </c>
      <c r="E16" s="5">
        <v>0.1</v>
      </c>
      <c r="F16" s="6"/>
    </row>
    <row r="17" spans="1:6" x14ac:dyDescent="0.25">
      <c r="A17" s="11" t="s">
        <v>18</v>
      </c>
      <c r="B17" s="11" t="s">
        <v>19</v>
      </c>
      <c r="C17" s="11" t="s">
        <v>20</v>
      </c>
      <c r="D17" s="15">
        <f>D13*D19*D20*D21</f>
        <v>0.13759200000000002</v>
      </c>
      <c r="E17" s="19">
        <f>E13*E19*E20*E21</f>
        <v>3.3571200000000002E-2</v>
      </c>
      <c r="F17" s="12"/>
    </row>
    <row r="18" spans="1:6" x14ac:dyDescent="0.25">
      <c r="A18" s="3" t="s">
        <v>14</v>
      </c>
      <c r="C18" s="3" t="s">
        <v>64</v>
      </c>
      <c r="D18" s="5"/>
      <c r="E18" s="5"/>
      <c r="F18" s="6"/>
    </row>
    <row r="19" spans="1:6" ht="17.25" x14ac:dyDescent="0.25">
      <c r="A19" s="3" t="s">
        <v>21</v>
      </c>
      <c r="C19" s="3" t="s">
        <v>67</v>
      </c>
      <c r="D19" s="5">
        <v>0.78</v>
      </c>
      <c r="E19" s="5">
        <v>0.78</v>
      </c>
      <c r="F19" s="6"/>
    </row>
    <row r="20" spans="1:6" ht="60" x14ac:dyDescent="0.25">
      <c r="A20" s="3" t="s">
        <v>22</v>
      </c>
      <c r="C20" s="3" t="s">
        <v>49</v>
      </c>
      <c r="D20" s="5">
        <v>0.63</v>
      </c>
      <c r="E20" s="5">
        <v>0.2</v>
      </c>
      <c r="F20" s="6" t="s">
        <v>47</v>
      </c>
    </row>
    <row r="21" spans="1:6" ht="17.25" x14ac:dyDescent="0.25">
      <c r="A21" s="3" t="s">
        <v>23</v>
      </c>
      <c r="C21" s="3" t="s">
        <v>52</v>
      </c>
      <c r="D21" s="5">
        <v>1</v>
      </c>
      <c r="E21" s="5">
        <v>1</v>
      </c>
      <c r="F21" s="6"/>
    </row>
    <row r="22" spans="1:6" x14ac:dyDescent="0.25">
      <c r="A22" s="11" t="s">
        <v>24</v>
      </c>
      <c r="B22" s="11" t="s">
        <v>25</v>
      </c>
      <c r="C22" s="11" t="s">
        <v>26</v>
      </c>
      <c r="D22" s="15">
        <f>D23*D24*D20*D26</f>
        <v>0.55509299999999995</v>
      </c>
      <c r="E22" s="15">
        <f>E23*E24*E20*E26</f>
        <v>0.17622000000000002</v>
      </c>
      <c r="F22" s="11"/>
    </row>
    <row r="23" spans="1:6" ht="17.25" x14ac:dyDescent="0.25">
      <c r="A23" s="3" t="s">
        <v>27</v>
      </c>
      <c r="C23" s="3" t="s">
        <v>53</v>
      </c>
      <c r="D23" s="5">
        <v>0.89</v>
      </c>
      <c r="E23" s="5">
        <v>0.89</v>
      </c>
    </row>
    <row r="24" spans="1:6" ht="17.25" x14ac:dyDescent="0.25">
      <c r="A24" s="3" t="s">
        <v>28</v>
      </c>
      <c r="C24" s="3" t="s">
        <v>68</v>
      </c>
      <c r="D24" s="5">
        <v>0.99</v>
      </c>
      <c r="E24" s="5">
        <v>0.99</v>
      </c>
    </row>
    <row r="25" spans="1:6" ht="17.25" x14ac:dyDescent="0.25">
      <c r="A25" s="3" t="s">
        <v>22</v>
      </c>
      <c r="C25" s="3" t="s">
        <v>49</v>
      </c>
      <c r="D25" s="5"/>
      <c r="E25" s="5"/>
    </row>
    <row r="26" spans="1:6" ht="18" thickBot="1" x14ac:dyDescent="0.3">
      <c r="A26" s="3" t="s">
        <v>29</v>
      </c>
      <c r="C26" s="3" t="s">
        <v>54</v>
      </c>
      <c r="D26" s="5">
        <v>1</v>
      </c>
      <c r="E26" s="5">
        <v>1</v>
      </c>
    </row>
    <row r="27" spans="1:6" ht="15.75" thickBot="1" x14ac:dyDescent="0.3">
      <c r="A27" s="16" t="s">
        <v>30</v>
      </c>
      <c r="B27" s="16" t="s">
        <v>31</v>
      </c>
      <c r="C27" s="16" t="s">
        <v>32</v>
      </c>
      <c r="D27" s="20">
        <f>(D8/D17)</f>
        <v>2216.6986452700735</v>
      </c>
      <c r="E27" s="20">
        <f>(E8/E17)</f>
        <v>2323.4200743494421</v>
      </c>
      <c r="F27" s="16"/>
    </row>
    <row r="28" spans="1:6" ht="15.75" thickBot="1" x14ac:dyDescent="0.3">
      <c r="A28" s="16" t="s">
        <v>33</v>
      </c>
      <c r="B28" s="16" t="s">
        <v>34</v>
      </c>
      <c r="C28" s="16" t="s">
        <v>35</v>
      </c>
      <c r="D28" s="20">
        <f>(D7/D22)</f>
        <v>43.235998292178074</v>
      </c>
      <c r="E28" s="20">
        <f>(E7/E22)</f>
        <v>11.349449551696742</v>
      </c>
      <c r="F28" s="16"/>
    </row>
    <row r="29" spans="1:6" ht="15.75" thickBot="1" x14ac:dyDescent="0.3">
      <c r="A29" s="17" t="s">
        <v>36</v>
      </c>
      <c r="B29" s="17" t="s">
        <v>37</v>
      </c>
      <c r="C29" s="17" t="s">
        <v>38</v>
      </c>
      <c r="D29" s="21">
        <f>(D27+D28)/D9</f>
        <v>17384.112642786549</v>
      </c>
      <c r="E29" s="21">
        <f>(E27+E28)/E9</f>
        <v>21225.177490010352</v>
      </c>
      <c r="F29" s="17"/>
    </row>
    <row r="30" spans="1:6" ht="15.75" thickTop="1" x14ac:dyDescent="0.25">
      <c r="A30" s="1" t="s">
        <v>39</v>
      </c>
      <c r="B30" s="1" t="s">
        <v>40</v>
      </c>
      <c r="C30" s="1" t="s">
        <v>41</v>
      </c>
      <c r="D30" s="2">
        <f xml:space="preserve"> D29/D6</f>
        <v>52.839248154366409</v>
      </c>
      <c r="E30" s="2">
        <f xml:space="preserve"> E29/E6</f>
        <v>265.31471862512939</v>
      </c>
    </row>
    <row r="32" spans="1:6" x14ac:dyDescent="0.25">
      <c r="A32" s="3" t="s">
        <v>58</v>
      </c>
    </row>
    <row r="33" spans="1:1" x14ac:dyDescent="0.25">
      <c r="A33" s="3" t="s">
        <v>57</v>
      </c>
    </row>
    <row r="34" spans="1:1" x14ac:dyDescent="0.25">
      <c r="A34" s="3" t="s">
        <v>56</v>
      </c>
    </row>
    <row r="35" spans="1:1" x14ac:dyDescent="0.25">
      <c r="A35" s="3" t="s">
        <v>55</v>
      </c>
    </row>
  </sheetData>
  <mergeCells count="1">
    <mergeCell ref="E4:F4"/>
  </mergeCells>
  <pageMargins left="0.7" right="0.7" top="0.75" bottom="0.75" header="0.3" footer="0.3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SSC-Campus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Maaike van den Beld</dc:creator>
  <cp:lastModifiedBy>Maaike van den Beld</cp:lastModifiedBy>
  <cp:lastPrinted>2019-07-02T19:51:06Z</cp:lastPrinted>
  <dcterms:created xsi:type="dcterms:W3CDTF">2019-07-02T19:24:49Z</dcterms:created>
  <dcterms:modified xsi:type="dcterms:W3CDTF">2019-07-24T06:45:51Z</dcterms:modified>
</cp:coreProperties>
</file>